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0" windowWidth="20400" windowHeight="9150" activeTab="0"/>
  </bookViews>
  <sheets>
    <sheet name="Свод_Расх_Рз" sheetId="1" r:id="rId1"/>
  </sheets>
  <definedNames>
    <definedName name="_xlnm.Print_Titles" localSheetId="0">'Свод_Расх_Рз'!$3:$4</definedName>
    <definedName name="_xlnm.Print_Area" localSheetId="0">'Свод_Расх_Рз'!$A$1:$L$49</definedName>
  </definedNames>
  <calcPr fullCalcOnLoad="1" fullPrecision="0"/>
</workbook>
</file>

<file path=xl/sharedStrings.xml><?xml version="1.0" encoding="utf-8"?>
<sst xmlns="http://schemas.openxmlformats.org/spreadsheetml/2006/main" count="76" uniqueCount="71">
  <si>
    <t>Функциональная структура расходов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</si>
  <si>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</si>
  <si>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</si>
  <si>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</si>
  <si>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</si>
  <si>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</si>
  <si>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</si>
  <si>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</si>
  <si>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</si>
  <si>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</si>
  <si>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</si>
  <si>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</si>
  <si>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</si>
  <si>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</si>
  <si>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</si>
  <si>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</si>
  <si>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</si>
  <si>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</si>
  <si>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</si>
  <si>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</si>
  <si>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</si>
  <si>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</si>
  <si>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</si>
  <si>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</si>
  <si>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</si>
  <si>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</si>
  <si>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</si>
  <si>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</si>
  <si>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</si>
  <si>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</si>
  <si>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</si>
  <si>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</si>
  <si>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</si>
  <si>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</si>
  <si>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</si>
  <si>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</si>
  <si>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</si>
  <si>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</si>
  <si>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</si>
  <si>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</si>
  <si>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</si>
  <si>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ИТОГО РАСХОДОВ</t>
  </si>
  <si>
    <t>Причины отклонений</t>
  </si>
  <si>
    <t>х</t>
  </si>
  <si>
    <t>Темп прироста 2016 год 
к 2015 году, 
%</t>
  </si>
  <si>
    <t>Темп прироста 2017 год 
к 2016 году, 
%</t>
  </si>
  <si>
    <t>Темп прироста 2018 год 
к 2017 году, 
%</t>
  </si>
  <si>
    <t>УСЛОВНО УТВЕРЖДЕННЫЕ РАСХОДЫ</t>
  </si>
  <si>
    <t>МЕЖБЮДЖЕТНЫЕ ТРАНСФЕРТЫ ОБЩЕГО ХАРАКТЕРА БЮДЖЕТАМ БЮДЖЕТНОЙ СИСТЕМЫ РОССИЙСКОЙ ФЕДЕРАЦИИ</t>
  </si>
  <si>
    <t>НАЦИОНАЛЬНАЯ БЕЗОПАСНОСТЬ 
И ПРАВООХРАНИТЕЛЬНАЯ ДЕЯТЕЛЬНОСТЬ</t>
  </si>
  <si>
    <t>Профессиональная подготовка, переподготовка 
и повышение квалификации</t>
  </si>
  <si>
    <t>Темп прироста 2019 год 
к 2018 году, 
%</t>
  </si>
  <si>
    <t>Условно утвержденные расходы на 2017-2018 гг. определены 
в соответствии с требованиями Бюджетного кодекса РФ</t>
  </si>
  <si>
    <t>Отчет 
за 2015 год, 
тыс. рублей</t>
  </si>
  <si>
    <t>Ожидаемое исполнение за 2016 год, 
тыс рублей</t>
  </si>
  <si>
    <t>Проект 
на 2017 год, 
тыс. рублей</t>
  </si>
  <si>
    <t>Проект 
на 2018 год, 
тыс. рублей</t>
  </si>
  <si>
    <t>Проект 
на 2019 год, 
тыс. рублей</t>
  </si>
  <si>
    <t>Сведения о расходах бюджета муниципального района Давлекановский район Республики Башкортостан по разделам и подразделам классификации расходов на 2017 год и на плановый период 2018 и 2019 годов 
в сравнении с ожидаемым исполнением за 2016 год и отчетом за 2015 год</t>
  </si>
  <si>
    <t xml:space="preserve">
Отсутствие бюджетные ассигнование на обеспечение и проведение выборов в 2017-2019 годах;образование централизованной бухгалтерии муниципального района Давлекановский район РБ в 2016 году </t>
  </si>
  <si>
    <t xml:space="preserve">
</t>
  </si>
  <si>
    <t xml:space="preserve">Изменение объема межбюджетных трансфертов избюджета Республики Башкортостан за счет средств федерального бюджета в 2016-2017 годах </t>
  </si>
  <si>
    <t xml:space="preserve">
Изменение объемов в соответствии с отдельными решениями администрации МР в 2016 году
</t>
  </si>
  <si>
    <t xml:space="preserve">
Изменение объемов в соответствии с отдельными решениями администрации МР в 2016 году;
Корректировка Дорожного фонда МР за счет средств бюджета РБ в 2016-2019 годах;
Перераспределение бюджетных ассигнований между кодами бюджетной классификации в 2016-2017 годах;
</t>
  </si>
  <si>
    <t xml:space="preserve">
Изменение поступлений из ГК – Фонд содействия реформированию ЖКХ в 2016-2019 годах;
</t>
  </si>
  <si>
    <t xml:space="preserve">
Проведение оптимизационных мероприятий 
в 2016-2018 годах;
Изменение объемов в соответствии с отдельными решениями Правительства РБ в 2016-2018 годах;
Перераспределение бюджетных ассигнований между кодами бюджетной классификации в 2016-2018 годах;
</t>
  </si>
  <si>
    <t xml:space="preserve">
Проведение оптимизационных мероприятий в 2016-2018 годах;
Изменение объемов в соответствии с отдельными решениями Правительства РБ в 2016-2019 годах;
Перераспределение бюджетных ассигнований между кодами бюджетной классификации в 2016-2017 годах;
</t>
  </si>
  <si>
    <t>Изменение объема межбюджетных трансфертов из федерального бюджета в 2016-2017 годах;
Реализация планов мероприятий («дорожных карт») по оптимизации бюджетных расходов, сокращению нерезультативных расходов в 2016-2017 годах;
Изменение объемов в соответствии с отдельными решениями Правительства РБ в 2016-2018 годах;
Проведение оптимизационных мероприятий в 2016-2017 годах;
Изменение размеров пособий, компенсаций, доплат и мер соц. поддержки в 2016-2018 годах;
Изменение количества получателей пособий, компенсаций, доплат и мер соц. поддержки 
в 2016-2018 годах.</t>
  </si>
  <si>
    <t xml:space="preserve">
Изменение объемов в соответствии с отдельными решениями администрации МР в 2016 году;
</t>
  </si>
  <si>
    <t xml:space="preserve">
Изменение объемов в соответствии с отдельными решениями администрации МР в 2016 году;
Проведение оптимизационных мероприятий 
в 2016-2017 годах;
</t>
  </si>
  <si>
    <t xml:space="preserve">
Изменение объемов в соответствии с распределением дотаций бюджетам поселений согласно методике расчетов дотации;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</si>
</sst>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</numFmts>
  <fonts count="25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61">
    <xf numFmtId="0" fontId="0" fillId="0" borderId="0" xfId="0" applyAlignment="1">
      <alignment/>
    </xf>
    <xf numFmtId="164" fontId="4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5" fillId="6" borderId="11" xfId="0" applyFont="1" applyFill="1" applyBorder="1" applyAlignment="1">
      <alignment horizontal="center" vertical="top" wrapText="1"/>
    </xf>
    <xf numFmtId="0" fontId="3" fillId="7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165" fontId="5" fillId="6" borderId="11" xfId="0" applyNumberFormat="1" applyFont="1" applyFill="1" applyBorder="1" applyAlignment="1">
      <alignment horizontal="center" vertical="top" shrinkToFit="1"/>
    </xf>
    <xf numFmtId="165" fontId="5" fillId="7" borderId="11" xfId="0" applyNumberFormat="1" applyFont="1" applyFill="1" applyBorder="1" applyAlignment="1">
      <alignment horizontal="center" vertical="top" shrinkToFit="1"/>
    </xf>
    <xf numFmtId="164" fontId="3" fillId="0" borderId="11" xfId="0" applyNumberFormat="1" applyFont="1" applyBorder="1" applyAlignment="1">
      <alignment horizontal="center" vertical="top"/>
    </xf>
    <xf numFmtId="165" fontId="5" fillId="4" borderId="11" xfId="0" applyNumberFormat="1" applyFont="1" applyFill="1" applyBorder="1" applyAlignment="1">
      <alignment horizontal="center" vertical="top" shrinkToFit="1"/>
    </xf>
    <xf numFmtId="0" fontId="4" fillId="0" borderId="11" xfId="0" applyFont="1" applyBorder="1" applyAlignment="1">
      <alignment horizontal="left" vertical="top" wrapText="1"/>
    </xf>
    <xf numFmtId="165" fontId="6" fillId="6" borderId="11" xfId="0" applyNumberFormat="1" applyFont="1" applyFill="1" applyBorder="1" applyAlignment="1">
      <alignment horizontal="center" vertical="top" shrinkToFit="1"/>
    </xf>
    <xf numFmtId="165" fontId="4" fillId="7" borderId="11" xfId="0" applyNumberFormat="1" applyFont="1" applyFill="1" applyBorder="1" applyAlignment="1">
      <alignment horizontal="center" vertical="top" shrinkToFit="1"/>
    </xf>
    <xf numFmtId="164" fontId="4" fillId="0" borderId="11" xfId="0" applyNumberFormat="1" applyFont="1" applyBorder="1" applyAlignment="1">
      <alignment horizontal="center" vertical="top"/>
    </xf>
    <xf numFmtId="165" fontId="4" fillId="4" borderId="11" xfId="0" applyNumberFormat="1" applyFont="1" applyFill="1" applyBorder="1" applyAlignment="1">
      <alignment horizontal="center" vertical="top" shrinkToFit="1"/>
    </xf>
    <xf numFmtId="165" fontId="3" fillId="7" borderId="11" xfId="0" applyNumberFormat="1" applyFont="1" applyFill="1" applyBorder="1" applyAlignment="1">
      <alignment horizontal="center" vertical="top" shrinkToFit="1"/>
    </xf>
    <xf numFmtId="165" fontId="3" fillId="4" borderId="11" xfId="0" applyNumberFormat="1" applyFont="1" applyFill="1" applyBorder="1" applyAlignment="1">
      <alignment horizontal="center" vertical="top" shrinkToFit="1"/>
    </xf>
    <xf numFmtId="165" fontId="2" fillId="0" borderId="0" xfId="0" applyNumberFormat="1" applyFont="1" applyAlignment="1">
      <alignment/>
    </xf>
    <xf numFmtId="49" fontId="4" fillId="0" borderId="12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top"/>
    </xf>
    <xf numFmtId="0" fontId="4" fillId="0" borderId="1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164" fontId="4" fillId="0" borderId="18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20" xfId="0" applyFont="1" applyBorder="1" applyAlignment="1">
      <alignment horizontal="left" vertical="top" wrapText="1"/>
    </xf>
    <xf numFmtId="0" fontId="0" fillId="0" borderId="21" xfId="0" applyBorder="1" applyAlignment="1">
      <alignment/>
    </xf>
    <xf numFmtId="0" fontId="0" fillId="0" borderId="22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3" xfId="0" applyBorder="1" applyAlignment="1">
      <alignment vertical="top"/>
    </xf>
    <xf numFmtId="164" fontId="4" fillId="0" borderId="20" xfId="0" applyNumberFormat="1" applyFont="1" applyBorder="1" applyAlignment="1">
      <alignment horizontal="center" vertical="top" wrapText="1"/>
    </xf>
    <xf numFmtId="0" fontId="0" fillId="0" borderId="24" xfId="0" applyBorder="1" applyAlignment="1">
      <alignment vertical="top"/>
    </xf>
    <xf numFmtId="0" fontId="0" fillId="0" borderId="25" xfId="0" applyBorder="1" applyAlignment="1">
      <alignment/>
    </xf>
    <xf numFmtId="0" fontId="4" fillId="0" borderId="26" xfId="0" applyFont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5" xfId="0" applyBorder="1" applyAlignment="1">
      <alignment vertical="top"/>
    </xf>
    <xf numFmtId="164" fontId="4" fillId="0" borderId="29" xfId="0" applyNumberFormat="1" applyFont="1" applyBorder="1" applyAlignment="1">
      <alignment horizontal="center" vertical="top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Zeros="0" tabSelected="1" view="pageBreakPreview" zoomScale="70" zoomScaleNormal="70" zoomScaleSheetLayoutView="70" zoomScalePageLayoutView="0" workbookViewId="0" topLeftCell="A1">
      <selection activeCell="K44" sqref="K44:L47"/>
    </sheetView>
  </sheetViews>
  <sheetFormatPr defaultColWidth="9.00390625" defaultRowHeight="15.75"/>
  <cols>
    <col min="1" max="1" width="52.125" style="0" customWidth="1"/>
    <col min="2" max="2" width="14.875" style="0" customWidth="1"/>
    <col min="3" max="3" width="15.00390625" style="0" customWidth="1"/>
    <col min="4" max="4" width="14.875" style="0" customWidth="1"/>
    <col min="5" max="5" width="15.00390625" style="0" customWidth="1"/>
    <col min="6" max="6" width="14.625" style="0" customWidth="1"/>
    <col min="7" max="10" width="14.50390625" style="0" customWidth="1"/>
    <col min="11" max="11" width="4.75390625" style="0" customWidth="1"/>
    <col min="12" max="12" width="60.375" style="0" customWidth="1"/>
  </cols>
  <sheetData>
    <row r="1" spans="1:12" ht="104.25" customHeight="1">
      <c r="A1" s="32" t="s">
        <v>58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4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3"/>
      <c r="L2" s="4"/>
    </row>
    <row r="3" spans="1:12" ht="93.75">
      <c r="A3" s="5" t="s">
        <v>0</v>
      </c>
      <c r="B3" s="6" t="s">
        <v>53</v>
      </c>
      <c r="C3" s="7" t="s">
        <v>54</v>
      </c>
      <c r="D3" s="8" t="s">
        <v>44</v>
      </c>
      <c r="E3" s="9" t="s">
        <v>55</v>
      </c>
      <c r="F3" s="8" t="s">
        <v>45</v>
      </c>
      <c r="G3" s="9" t="s">
        <v>56</v>
      </c>
      <c r="H3" s="8" t="s">
        <v>46</v>
      </c>
      <c r="I3" s="9" t="s">
        <v>57</v>
      </c>
      <c r="J3" s="8" t="s">
        <v>51</v>
      </c>
      <c r="K3" s="34" t="s">
        <v>42</v>
      </c>
      <c r="L3" s="35"/>
    </row>
    <row r="4" spans="1:12" ht="18.75">
      <c r="A4" s="10">
        <v>1</v>
      </c>
      <c r="B4" s="11">
        <v>2</v>
      </c>
      <c r="C4" s="12">
        <v>3</v>
      </c>
      <c r="D4" s="13">
        <v>4</v>
      </c>
      <c r="E4" s="14">
        <v>5</v>
      </c>
      <c r="F4" s="13">
        <v>6</v>
      </c>
      <c r="G4" s="14">
        <v>7</v>
      </c>
      <c r="H4" s="13">
        <v>8</v>
      </c>
      <c r="I4" s="14">
        <v>9</v>
      </c>
      <c r="J4" s="13">
        <v>10</v>
      </c>
      <c r="K4" s="36">
        <v>11</v>
      </c>
      <c r="L4" s="37"/>
    </row>
    <row r="5" spans="1:13" s="2" customFormat="1" ht="18.75" customHeight="1">
      <c r="A5" s="15" t="s">
        <v>1</v>
      </c>
      <c r="B5" s="16">
        <f>SUM(B6:B10)</f>
        <v>63290.8</v>
      </c>
      <c r="C5" s="17">
        <f>SUM(C6:C10)</f>
        <v>67637.5</v>
      </c>
      <c r="D5" s="18">
        <f>C5/B5-1</f>
        <v>0.069</v>
      </c>
      <c r="E5" s="19">
        <f>SUM(E6:E10)</f>
        <v>53675</v>
      </c>
      <c r="F5" s="18">
        <f>E5/C5-1</f>
        <v>-0.206</v>
      </c>
      <c r="G5" s="19">
        <f>SUM(G6:G10)</f>
        <v>54017.2</v>
      </c>
      <c r="H5" s="18">
        <f>G5/E5-1</f>
        <v>0.006</v>
      </c>
      <c r="I5" s="19">
        <f>SUM(I6:I10)</f>
        <v>54017.2</v>
      </c>
      <c r="J5" s="18">
        <f>I5/G5-1</f>
        <v>0</v>
      </c>
      <c r="K5" s="51" t="s">
        <v>60</v>
      </c>
      <c r="L5" s="54" t="s">
        <v>59</v>
      </c>
      <c r="M5" s="27"/>
    </row>
    <row r="6" spans="1:13" ht="75">
      <c r="A6" s="20" t="s">
        <v>2</v>
      </c>
      <c r="B6" s="21">
        <v>3083.3</v>
      </c>
      <c r="C6" s="22">
        <v>2721.4</v>
      </c>
      <c r="D6" s="23">
        <f aca="true" t="shared" si="0" ref="D6:D39">C6/B6-1</f>
        <v>-0.117</v>
      </c>
      <c r="E6" s="24">
        <v>2158.9</v>
      </c>
      <c r="F6" s="23">
        <f aca="true" t="shared" si="1" ref="F6:F39">E6/C6-1</f>
        <v>-0.207</v>
      </c>
      <c r="G6" s="24">
        <v>2158.9</v>
      </c>
      <c r="H6" s="23">
        <f aca="true" t="shared" si="2" ref="H6:H39">G6/E6-1</f>
        <v>0</v>
      </c>
      <c r="I6" s="24">
        <v>2158.9</v>
      </c>
      <c r="J6" s="23">
        <f aca="true" t="shared" si="3" ref="J6:J39">I6/G6-1</f>
        <v>0</v>
      </c>
      <c r="K6" s="53"/>
      <c r="L6" s="55"/>
      <c r="M6" s="27"/>
    </row>
    <row r="7" spans="1:13" ht="75">
      <c r="A7" s="20" t="s">
        <v>3</v>
      </c>
      <c r="B7" s="21">
        <v>52877.1</v>
      </c>
      <c r="C7" s="22">
        <v>43813.8</v>
      </c>
      <c r="D7" s="23">
        <f t="shared" si="0"/>
        <v>-0.171</v>
      </c>
      <c r="E7" s="24">
        <v>35077.4</v>
      </c>
      <c r="F7" s="23">
        <f t="shared" si="1"/>
        <v>-0.199</v>
      </c>
      <c r="G7" s="24">
        <v>35419.6</v>
      </c>
      <c r="H7" s="23">
        <f t="shared" si="2"/>
        <v>0.01</v>
      </c>
      <c r="I7" s="24">
        <v>35419.6</v>
      </c>
      <c r="J7" s="23">
        <f t="shared" si="3"/>
        <v>0</v>
      </c>
      <c r="K7" s="53"/>
      <c r="L7" s="55"/>
      <c r="M7" s="27"/>
    </row>
    <row r="8" spans="1:13" ht="37.5">
      <c r="A8" s="20" t="s">
        <v>4</v>
      </c>
      <c r="B8" s="21">
        <v>303.4</v>
      </c>
      <c r="C8" s="22">
        <v>935.2</v>
      </c>
      <c r="D8" s="23">
        <f t="shared" si="0"/>
        <v>2.082</v>
      </c>
      <c r="E8" s="24">
        <v>0</v>
      </c>
      <c r="F8" s="23">
        <f t="shared" si="1"/>
        <v>-1</v>
      </c>
      <c r="G8" s="24">
        <v>0</v>
      </c>
      <c r="H8" s="23"/>
      <c r="I8" s="24">
        <v>0</v>
      </c>
      <c r="J8" s="23"/>
      <c r="K8" s="53"/>
      <c r="L8" s="55"/>
      <c r="M8" s="27"/>
    </row>
    <row r="9" spans="1:13" ht="18.75">
      <c r="A9" s="20" t="s">
        <v>5</v>
      </c>
      <c r="B9" s="21">
        <v>0</v>
      </c>
      <c r="C9" s="22">
        <v>311.5</v>
      </c>
      <c r="D9" s="23"/>
      <c r="E9" s="24">
        <v>300</v>
      </c>
      <c r="F9" s="23">
        <f t="shared" si="1"/>
        <v>-0.037</v>
      </c>
      <c r="G9" s="24">
        <v>300</v>
      </c>
      <c r="H9" s="23">
        <f t="shared" si="2"/>
        <v>0</v>
      </c>
      <c r="I9" s="24">
        <v>300</v>
      </c>
      <c r="J9" s="23">
        <f t="shared" si="3"/>
        <v>0</v>
      </c>
      <c r="K9" s="53"/>
      <c r="L9" s="55"/>
      <c r="M9" s="27"/>
    </row>
    <row r="10" spans="1:13" ht="18.75">
      <c r="A10" s="20" t="s">
        <v>6</v>
      </c>
      <c r="B10" s="21">
        <v>7027</v>
      </c>
      <c r="C10" s="22">
        <v>19855.6</v>
      </c>
      <c r="D10" s="23">
        <f t="shared" si="0"/>
        <v>1.826</v>
      </c>
      <c r="E10" s="24">
        <v>16138.7</v>
      </c>
      <c r="F10" s="23">
        <f t="shared" si="1"/>
        <v>-0.187</v>
      </c>
      <c r="G10" s="24">
        <v>16138.7</v>
      </c>
      <c r="H10" s="23">
        <f t="shared" si="2"/>
        <v>0</v>
      </c>
      <c r="I10" s="24">
        <v>16138.7</v>
      </c>
      <c r="J10" s="23">
        <f t="shared" si="3"/>
        <v>0</v>
      </c>
      <c r="K10" s="47"/>
      <c r="L10" s="56"/>
      <c r="M10" s="27"/>
    </row>
    <row r="11" spans="1:13" s="2" customFormat="1" ht="17.25" customHeight="1">
      <c r="A11" s="15" t="s">
        <v>7</v>
      </c>
      <c r="B11" s="16">
        <f>B12</f>
        <v>995.7</v>
      </c>
      <c r="C11" s="17">
        <f>C12</f>
        <v>1135.9</v>
      </c>
      <c r="D11" s="18">
        <f t="shared" si="0"/>
        <v>0.141</v>
      </c>
      <c r="E11" s="19">
        <f>E12</f>
        <v>1836.3</v>
      </c>
      <c r="F11" s="18">
        <f t="shared" si="1"/>
        <v>0.617</v>
      </c>
      <c r="G11" s="19">
        <f>G12</f>
        <v>1836.3</v>
      </c>
      <c r="H11" s="18"/>
      <c r="I11" s="19">
        <f>I12</f>
        <v>1836.3</v>
      </c>
      <c r="J11" s="18"/>
      <c r="K11" s="39" t="s">
        <v>61</v>
      </c>
      <c r="L11" s="29"/>
      <c r="M11" s="27"/>
    </row>
    <row r="12" spans="1:13" ht="18.75">
      <c r="A12" s="20" t="s">
        <v>8</v>
      </c>
      <c r="B12" s="21">
        <v>995.7</v>
      </c>
      <c r="C12" s="22">
        <v>1135.9</v>
      </c>
      <c r="D12" s="23">
        <f t="shared" si="0"/>
        <v>0.141</v>
      </c>
      <c r="E12" s="24">
        <v>1836.3</v>
      </c>
      <c r="F12" s="23">
        <f t="shared" si="1"/>
        <v>0.617</v>
      </c>
      <c r="G12" s="24">
        <v>1836.3</v>
      </c>
      <c r="H12" s="23"/>
      <c r="I12" s="24">
        <v>1836.3</v>
      </c>
      <c r="J12" s="23"/>
      <c r="K12" s="40"/>
      <c r="L12" s="31"/>
      <c r="M12" s="27"/>
    </row>
    <row r="13" spans="1:13" s="2" customFormat="1" ht="54" customHeight="1">
      <c r="A13" s="15" t="s">
        <v>49</v>
      </c>
      <c r="B13" s="16">
        <f>SUM(B14:B14)</f>
        <v>1199.8</v>
      </c>
      <c r="C13" s="17">
        <f>SUM(C14:C14)</f>
        <v>1608.1</v>
      </c>
      <c r="D13" s="18">
        <f t="shared" si="0"/>
        <v>0.34</v>
      </c>
      <c r="E13" s="19">
        <f>SUM(E14:E14)</f>
        <v>1425.3</v>
      </c>
      <c r="F13" s="18">
        <f t="shared" si="1"/>
        <v>-0.114</v>
      </c>
      <c r="G13" s="19">
        <f>SUM(G14:G14)</f>
        <v>1425.3</v>
      </c>
      <c r="H13" s="18">
        <f t="shared" si="2"/>
        <v>0</v>
      </c>
      <c r="I13" s="19">
        <f>SUM(I14:I14)</f>
        <v>1425.3</v>
      </c>
      <c r="J13" s="18">
        <f t="shared" si="3"/>
        <v>0</v>
      </c>
      <c r="K13" s="46" t="s">
        <v>62</v>
      </c>
      <c r="L13" s="48"/>
      <c r="M13" s="27"/>
    </row>
    <row r="14" spans="1:13" ht="56.25">
      <c r="A14" s="20" t="s">
        <v>9</v>
      </c>
      <c r="B14" s="21">
        <v>1199.8</v>
      </c>
      <c r="C14" s="22">
        <v>1608.1</v>
      </c>
      <c r="D14" s="23">
        <f t="shared" si="0"/>
        <v>0.34</v>
      </c>
      <c r="E14" s="24">
        <v>1425.3</v>
      </c>
      <c r="F14" s="23">
        <f t="shared" si="1"/>
        <v>-0.114</v>
      </c>
      <c r="G14" s="24">
        <v>1425.3</v>
      </c>
      <c r="H14" s="23">
        <f t="shared" si="2"/>
        <v>0</v>
      </c>
      <c r="I14" s="24">
        <v>1425.3</v>
      </c>
      <c r="J14" s="23">
        <f t="shared" si="3"/>
        <v>0</v>
      </c>
      <c r="K14" s="49"/>
      <c r="L14" s="50"/>
      <c r="M14" s="27"/>
    </row>
    <row r="15" spans="1:13" s="2" customFormat="1" ht="18.75" customHeight="1">
      <c r="A15" s="15" t="s">
        <v>10</v>
      </c>
      <c r="B15" s="16">
        <f>SUM(B16:B19)</f>
        <v>30025</v>
      </c>
      <c r="C15" s="17">
        <f>SUM(C16:C19)</f>
        <v>65024.7</v>
      </c>
      <c r="D15" s="18">
        <f t="shared" si="0"/>
        <v>1.166</v>
      </c>
      <c r="E15" s="19">
        <f>SUM(E16:E19)</f>
        <v>47879.6</v>
      </c>
      <c r="F15" s="18">
        <f t="shared" si="1"/>
        <v>-0.264</v>
      </c>
      <c r="G15" s="19">
        <f>SUM(G16:G19)</f>
        <v>48985.8</v>
      </c>
      <c r="H15" s="18">
        <f t="shared" si="2"/>
        <v>0.023</v>
      </c>
      <c r="I15" s="19">
        <f>SUM(I16:I19)</f>
        <v>50007.8</v>
      </c>
      <c r="J15" s="18">
        <f t="shared" si="3"/>
        <v>0.021</v>
      </c>
      <c r="K15" s="46" t="s">
        <v>63</v>
      </c>
      <c r="L15" s="48"/>
      <c r="M15" s="27"/>
    </row>
    <row r="16" spans="1:13" ht="18.75">
      <c r="A16" s="20" t="s">
        <v>11</v>
      </c>
      <c r="B16" s="21">
        <v>109.4</v>
      </c>
      <c r="C16" s="22">
        <v>139.9</v>
      </c>
      <c r="D16" s="23">
        <f t="shared" si="0"/>
        <v>0.279</v>
      </c>
      <c r="E16" s="24">
        <v>0</v>
      </c>
      <c r="F16" s="23">
        <f t="shared" si="1"/>
        <v>-1</v>
      </c>
      <c r="G16" s="24">
        <v>0</v>
      </c>
      <c r="H16" s="23"/>
      <c r="I16" s="24">
        <v>0</v>
      </c>
      <c r="J16" s="23"/>
      <c r="K16" s="57"/>
      <c r="L16" s="52"/>
      <c r="M16" s="27"/>
    </row>
    <row r="17" spans="1:13" ht="18.75">
      <c r="A17" s="20" t="s">
        <v>12</v>
      </c>
      <c r="B17" s="21">
        <v>1805.3</v>
      </c>
      <c r="C17" s="22">
        <v>2176.4</v>
      </c>
      <c r="D17" s="23">
        <f t="shared" si="0"/>
        <v>0.206</v>
      </c>
      <c r="E17" s="24">
        <v>1719.4</v>
      </c>
      <c r="F17" s="23">
        <f t="shared" si="1"/>
        <v>-0.21</v>
      </c>
      <c r="G17" s="24">
        <v>1719.4</v>
      </c>
      <c r="H17" s="23">
        <f t="shared" si="2"/>
        <v>0</v>
      </c>
      <c r="I17" s="24">
        <v>1719.4</v>
      </c>
      <c r="J17" s="23">
        <f t="shared" si="3"/>
        <v>0</v>
      </c>
      <c r="K17" s="57"/>
      <c r="L17" s="52"/>
      <c r="M17" s="27"/>
    </row>
    <row r="18" spans="1:13" ht="18.75">
      <c r="A18" s="20" t="s">
        <v>13</v>
      </c>
      <c r="B18" s="21">
        <v>25471.2</v>
      </c>
      <c r="C18" s="22">
        <v>57947.2</v>
      </c>
      <c r="D18" s="23">
        <f t="shared" si="0"/>
        <v>1.275</v>
      </c>
      <c r="E18" s="24">
        <v>43879</v>
      </c>
      <c r="F18" s="23">
        <f t="shared" si="1"/>
        <v>-0.243</v>
      </c>
      <c r="G18" s="24">
        <v>44982</v>
      </c>
      <c r="H18" s="23">
        <f t="shared" si="2"/>
        <v>0.025</v>
      </c>
      <c r="I18" s="24">
        <v>46004</v>
      </c>
      <c r="J18" s="23">
        <f t="shared" si="3"/>
        <v>0.023</v>
      </c>
      <c r="K18" s="57"/>
      <c r="L18" s="52"/>
      <c r="M18" s="27"/>
    </row>
    <row r="19" spans="1:13" ht="265.5" customHeight="1">
      <c r="A19" s="20" t="s">
        <v>14</v>
      </c>
      <c r="B19" s="21">
        <v>2639.1</v>
      </c>
      <c r="C19" s="22">
        <v>4761.2</v>
      </c>
      <c r="D19" s="23">
        <f t="shared" si="0"/>
        <v>0.804</v>
      </c>
      <c r="E19" s="24">
        <v>2281.2</v>
      </c>
      <c r="F19" s="23">
        <f t="shared" si="1"/>
        <v>-0.521</v>
      </c>
      <c r="G19" s="24">
        <v>2284.4</v>
      </c>
      <c r="H19" s="23">
        <f t="shared" si="2"/>
        <v>0.001</v>
      </c>
      <c r="I19" s="24">
        <v>2284.4</v>
      </c>
      <c r="J19" s="23">
        <f t="shared" si="3"/>
        <v>0</v>
      </c>
      <c r="K19" s="49"/>
      <c r="L19" s="50"/>
      <c r="M19" s="27"/>
    </row>
    <row r="20" spans="1:13" s="2" customFormat="1" ht="37.5" customHeight="1">
      <c r="A20" s="15" t="s">
        <v>15</v>
      </c>
      <c r="B20" s="16">
        <f>SUM(B21:B24)</f>
        <v>9832.9</v>
      </c>
      <c r="C20" s="17">
        <f>SUM(C21:C24)</f>
        <v>47868.6</v>
      </c>
      <c r="D20" s="18">
        <f t="shared" si="0"/>
        <v>3.868</v>
      </c>
      <c r="E20" s="19">
        <f>SUM(E21:E24)</f>
        <v>8000</v>
      </c>
      <c r="F20" s="18">
        <f t="shared" si="1"/>
        <v>-0.833</v>
      </c>
      <c r="G20" s="19">
        <f>SUM(G21:G24)</f>
        <v>8000</v>
      </c>
      <c r="H20" s="18">
        <f t="shared" si="2"/>
        <v>0</v>
      </c>
      <c r="I20" s="19">
        <f>SUM(I21:I24)</f>
        <v>8000</v>
      </c>
      <c r="J20" s="18">
        <f t="shared" si="3"/>
        <v>0</v>
      </c>
      <c r="K20" s="58" t="s">
        <v>60</v>
      </c>
      <c r="L20" s="54" t="s">
        <v>64</v>
      </c>
      <c r="M20" s="27"/>
    </row>
    <row r="21" spans="1:13" ht="18.75">
      <c r="A21" s="20" t="s">
        <v>16</v>
      </c>
      <c r="B21" s="21">
        <v>5295.4</v>
      </c>
      <c r="C21" s="22">
        <v>20583.5</v>
      </c>
      <c r="D21" s="23">
        <f t="shared" si="0"/>
        <v>2.887</v>
      </c>
      <c r="E21" s="24">
        <v>0</v>
      </c>
      <c r="F21" s="23">
        <f t="shared" si="1"/>
        <v>-1</v>
      </c>
      <c r="G21" s="24">
        <v>0</v>
      </c>
      <c r="H21" s="23"/>
      <c r="I21" s="24">
        <v>0</v>
      </c>
      <c r="J21" s="23"/>
      <c r="K21" s="59"/>
      <c r="L21" s="55"/>
      <c r="M21" s="27"/>
    </row>
    <row r="22" spans="1:13" ht="18.75">
      <c r="A22" s="20" t="s">
        <v>17</v>
      </c>
      <c r="B22" s="21">
        <v>0</v>
      </c>
      <c r="C22" s="22">
        <v>17505.3</v>
      </c>
      <c r="D22" s="23"/>
      <c r="E22" s="24">
        <v>0</v>
      </c>
      <c r="F22" s="23">
        <f t="shared" si="1"/>
        <v>-1</v>
      </c>
      <c r="G22" s="24">
        <v>0</v>
      </c>
      <c r="H22" s="23"/>
      <c r="I22" s="24">
        <v>0</v>
      </c>
      <c r="J22" s="23"/>
      <c r="K22" s="59"/>
      <c r="L22" s="55"/>
      <c r="M22" s="27"/>
    </row>
    <row r="23" spans="1:13" ht="18.75">
      <c r="A23" s="20" t="s">
        <v>18</v>
      </c>
      <c r="B23" s="21">
        <v>4525</v>
      </c>
      <c r="C23" s="22">
        <v>9767.3</v>
      </c>
      <c r="D23" s="23">
        <f t="shared" si="0"/>
        <v>1.159</v>
      </c>
      <c r="E23" s="24">
        <v>8000</v>
      </c>
      <c r="F23" s="23">
        <f t="shared" si="1"/>
        <v>-0.181</v>
      </c>
      <c r="G23" s="24">
        <v>8000</v>
      </c>
      <c r="H23" s="23">
        <f t="shared" si="2"/>
        <v>0</v>
      </c>
      <c r="I23" s="24">
        <v>8000</v>
      </c>
      <c r="J23" s="23">
        <f t="shared" si="3"/>
        <v>0</v>
      </c>
      <c r="K23" s="59"/>
      <c r="L23" s="55"/>
      <c r="M23" s="27"/>
    </row>
    <row r="24" spans="1:13" ht="131.25" customHeight="1">
      <c r="A24" s="20" t="s">
        <v>19</v>
      </c>
      <c r="B24" s="21">
        <v>12.5</v>
      </c>
      <c r="C24" s="22">
        <v>12.5</v>
      </c>
      <c r="D24" s="23">
        <f t="shared" si="0"/>
        <v>0</v>
      </c>
      <c r="E24" s="24">
        <v>0</v>
      </c>
      <c r="F24" s="23">
        <f t="shared" si="1"/>
        <v>-1</v>
      </c>
      <c r="G24" s="24">
        <v>0</v>
      </c>
      <c r="H24" s="23"/>
      <c r="I24" s="24">
        <v>0</v>
      </c>
      <c r="J24" s="23"/>
      <c r="K24" s="60"/>
      <c r="L24" s="56"/>
      <c r="M24" s="27"/>
    </row>
    <row r="25" spans="1:13" s="2" customFormat="1" ht="18.75" customHeight="1">
      <c r="A25" s="15" t="s">
        <v>20</v>
      </c>
      <c r="B25" s="16">
        <f>SUM(B26:B30)</f>
        <v>458297.9</v>
      </c>
      <c r="C25" s="17">
        <f>SUM(C26:C30)</f>
        <v>461221.9</v>
      </c>
      <c r="D25" s="18">
        <f t="shared" si="0"/>
        <v>0.006</v>
      </c>
      <c r="E25" s="19">
        <f>SUM(E26:E30)</f>
        <v>438617.2</v>
      </c>
      <c r="F25" s="18">
        <f t="shared" si="1"/>
        <v>-0.049</v>
      </c>
      <c r="G25" s="19">
        <f>SUM(G26:G30)</f>
        <v>473639.6</v>
      </c>
      <c r="H25" s="18">
        <f t="shared" si="2"/>
        <v>0.08</v>
      </c>
      <c r="I25" s="19">
        <f>SUM(I26:I30)</f>
        <v>480029.8</v>
      </c>
      <c r="J25" s="18">
        <f t="shared" si="3"/>
        <v>0.013</v>
      </c>
      <c r="K25" s="46" t="s">
        <v>65</v>
      </c>
      <c r="L25" s="48"/>
      <c r="M25" s="27"/>
    </row>
    <row r="26" spans="1:13" ht="18.75">
      <c r="A26" s="20" t="s">
        <v>21</v>
      </c>
      <c r="B26" s="21">
        <v>109068.2</v>
      </c>
      <c r="C26" s="22">
        <v>104691.9</v>
      </c>
      <c r="D26" s="23">
        <f t="shared" si="0"/>
        <v>-0.04</v>
      </c>
      <c r="E26" s="24">
        <v>97027.1</v>
      </c>
      <c r="F26" s="23">
        <f t="shared" si="1"/>
        <v>-0.073</v>
      </c>
      <c r="G26" s="24">
        <v>112961.3</v>
      </c>
      <c r="H26" s="23">
        <f t="shared" si="2"/>
        <v>0.164</v>
      </c>
      <c r="I26" s="24">
        <v>119351.5</v>
      </c>
      <c r="J26" s="23">
        <f t="shared" si="3"/>
        <v>0.057</v>
      </c>
      <c r="K26" s="57"/>
      <c r="L26" s="52"/>
      <c r="M26" s="27"/>
    </row>
    <row r="27" spans="1:13" ht="18.75">
      <c r="A27" s="20" t="s">
        <v>22</v>
      </c>
      <c r="B27" s="21">
        <v>314276.1</v>
      </c>
      <c r="C27" s="22">
        <v>329297.4</v>
      </c>
      <c r="D27" s="23">
        <f t="shared" si="0"/>
        <v>0.048</v>
      </c>
      <c r="E27" s="24">
        <v>314151.8</v>
      </c>
      <c r="F27" s="23">
        <f t="shared" si="1"/>
        <v>-0.046</v>
      </c>
      <c r="G27" s="24">
        <v>333073.7</v>
      </c>
      <c r="H27" s="23">
        <f t="shared" si="2"/>
        <v>0.06</v>
      </c>
      <c r="I27" s="24">
        <v>333073.7</v>
      </c>
      <c r="J27" s="23">
        <f t="shared" si="3"/>
        <v>0</v>
      </c>
      <c r="K27" s="57"/>
      <c r="L27" s="52"/>
      <c r="M27" s="27"/>
    </row>
    <row r="28" spans="1:13" ht="37.5">
      <c r="A28" s="20" t="s">
        <v>50</v>
      </c>
      <c r="B28" s="21">
        <v>76</v>
      </c>
      <c r="C28" s="22">
        <v>310.9</v>
      </c>
      <c r="D28" s="23">
        <f t="shared" si="0"/>
        <v>3.091</v>
      </c>
      <c r="E28" s="24">
        <v>500</v>
      </c>
      <c r="F28" s="23">
        <f t="shared" si="1"/>
        <v>0.608</v>
      </c>
      <c r="G28" s="24">
        <v>500</v>
      </c>
      <c r="H28" s="23">
        <f t="shared" si="2"/>
        <v>0</v>
      </c>
      <c r="I28" s="24">
        <v>500</v>
      </c>
      <c r="J28" s="23">
        <f t="shared" si="3"/>
        <v>0</v>
      </c>
      <c r="K28" s="57"/>
      <c r="L28" s="52"/>
      <c r="M28" s="27"/>
    </row>
    <row r="29" spans="1:13" ht="18.75">
      <c r="A29" s="20" t="s">
        <v>23</v>
      </c>
      <c r="B29" s="21">
        <v>11028.8</v>
      </c>
      <c r="C29" s="22">
        <v>11251</v>
      </c>
      <c r="D29" s="23">
        <f t="shared" si="0"/>
        <v>0.02</v>
      </c>
      <c r="E29" s="24">
        <v>10542.3</v>
      </c>
      <c r="F29" s="23">
        <f t="shared" si="1"/>
        <v>-0.063</v>
      </c>
      <c r="G29" s="24">
        <v>10548.2</v>
      </c>
      <c r="H29" s="23">
        <f t="shared" si="2"/>
        <v>0.001</v>
      </c>
      <c r="I29" s="24">
        <v>10548.2</v>
      </c>
      <c r="J29" s="23">
        <f t="shared" si="3"/>
        <v>0</v>
      </c>
      <c r="K29" s="57"/>
      <c r="L29" s="52"/>
      <c r="M29" s="27"/>
    </row>
    <row r="30" spans="1:13" ht="64.5" customHeight="1">
      <c r="A30" s="20" t="s">
        <v>24</v>
      </c>
      <c r="B30" s="21">
        <v>23848.8</v>
      </c>
      <c r="C30" s="22">
        <v>15670.7</v>
      </c>
      <c r="D30" s="23">
        <f t="shared" si="0"/>
        <v>-0.343</v>
      </c>
      <c r="E30" s="24">
        <v>16396</v>
      </c>
      <c r="F30" s="23">
        <f t="shared" si="1"/>
        <v>0.046</v>
      </c>
      <c r="G30" s="24">
        <v>16556.4</v>
      </c>
      <c r="H30" s="23">
        <f t="shared" si="2"/>
        <v>0.01</v>
      </c>
      <c r="I30" s="24">
        <v>16556.4</v>
      </c>
      <c r="J30" s="23">
        <f t="shared" si="3"/>
        <v>0</v>
      </c>
      <c r="K30" s="49"/>
      <c r="L30" s="50"/>
      <c r="M30" s="27"/>
    </row>
    <row r="31" spans="1:13" s="2" customFormat="1" ht="18.75">
      <c r="A31" s="15" t="s">
        <v>25</v>
      </c>
      <c r="B31" s="16">
        <f>SUM(B32:B34)</f>
        <v>48463</v>
      </c>
      <c r="C31" s="17">
        <f>SUM(C32:C34)</f>
        <v>48727.5</v>
      </c>
      <c r="D31" s="18">
        <f t="shared" si="0"/>
        <v>0.005</v>
      </c>
      <c r="E31" s="19">
        <f>SUM(E32:E34)</f>
        <v>38477.2</v>
      </c>
      <c r="F31" s="18">
        <f t="shared" si="1"/>
        <v>-0.21</v>
      </c>
      <c r="G31" s="19">
        <f>SUM(G32:G34)</f>
        <v>39804.4</v>
      </c>
      <c r="H31" s="18">
        <f t="shared" si="2"/>
        <v>0.034</v>
      </c>
      <c r="I31" s="19">
        <f>SUM(I32:I34)</f>
        <v>39804.4</v>
      </c>
      <c r="J31" s="18">
        <f t="shared" si="3"/>
        <v>0</v>
      </c>
      <c r="K31" s="41" t="s">
        <v>60</v>
      </c>
      <c r="L31" s="29" t="s">
        <v>66</v>
      </c>
      <c r="M31" s="27"/>
    </row>
    <row r="32" spans="1:13" ht="18.75">
      <c r="A32" s="20" t="s">
        <v>26</v>
      </c>
      <c r="B32" s="21">
        <v>41144</v>
      </c>
      <c r="C32" s="22">
        <v>40803.1</v>
      </c>
      <c r="D32" s="23">
        <f t="shared" si="0"/>
        <v>-0.008</v>
      </c>
      <c r="E32" s="24">
        <v>29920.2</v>
      </c>
      <c r="F32" s="23">
        <f t="shared" si="1"/>
        <v>-0.267</v>
      </c>
      <c r="G32" s="24">
        <v>31242.3</v>
      </c>
      <c r="H32" s="23">
        <f t="shared" si="2"/>
        <v>0.044</v>
      </c>
      <c r="I32" s="24">
        <v>31242.3</v>
      </c>
      <c r="J32" s="23">
        <f t="shared" si="3"/>
        <v>0</v>
      </c>
      <c r="K32" s="38"/>
      <c r="L32" s="30"/>
      <c r="M32" s="27"/>
    </row>
    <row r="33" spans="1:13" ht="18.75">
      <c r="A33" s="20" t="s">
        <v>27</v>
      </c>
      <c r="B33" s="21">
        <v>867.6</v>
      </c>
      <c r="C33" s="22">
        <v>896.7</v>
      </c>
      <c r="D33" s="23">
        <f t="shared" si="0"/>
        <v>0.034</v>
      </c>
      <c r="E33" s="24">
        <v>484.1</v>
      </c>
      <c r="F33" s="23">
        <f t="shared" si="1"/>
        <v>-0.46</v>
      </c>
      <c r="G33" s="24">
        <v>489.2</v>
      </c>
      <c r="H33" s="23">
        <f t="shared" si="2"/>
        <v>0.011</v>
      </c>
      <c r="I33" s="24">
        <v>489.2</v>
      </c>
      <c r="J33" s="23">
        <f t="shared" si="3"/>
        <v>0</v>
      </c>
      <c r="K33" s="38"/>
      <c r="L33" s="30"/>
      <c r="M33" s="27"/>
    </row>
    <row r="34" spans="1:13" ht="150.75" customHeight="1">
      <c r="A34" s="20" t="s">
        <v>28</v>
      </c>
      <c r="B34" s="21">
        <v>6451.4</v>
      </c>
      <c r="C34" s="22">
        <v>7027.7</v>
      </c>
      <c r="D34" s="23">
        <f t="shared" si="0"/>
        <v>0.089</v>
      </c>
      <c r="E34" s="24">
        <v>8072.9</v>
      </c>
      <c r="F34" s="23">
        <f t="shared" si="1"/>
        <v>0.149</v>
      </c>
      <c r="G34" s="24">
        <v>8072.9</v>
      </c>
      <c r="H34" s="23">
        <f t="shared" si="2"/>
        <v>0</v>
      </c>
      <c r="I34" s="24">
        <v>8072.9</v>
      </c>
      <c r="J34" s="23">
        <f t="shared" si="3"/>
        <v>0</v>
      </c>
      <c r="K34" s="1"/>
      <c r="L34" s="31"/>
      <c r="M34" s="27"/>
    </row>
    <row r="35" spans="1:13" s="2" customFormat="1" ht="18.75" customHeight="1">
      <c r="A35" s="15" t="s">
        <v>29</v>
      </c>
      <c r="B35" s="16">
        <f>SUM(B36:B38)</f>
        <v>38526</v>
      </c>
      <c r="C35" s="17">
        <f>SUM(C36:C38)</f>
        <v>36748.2</v>
      </c>
      <c r="D35" s="18">
        <f t="shared" si="0"/>
        <v>-0.046</v>
      </c>
      <c r="E35" s="19">
        <f>SUM(E36:E38)</f>
        <v>35583.4</v>
      </c>
      <c r="F35" s="18">
        <f t="shared" si="1"/>
        <v>-0.032</v>
      </c>
      <c r="G35" s="19">
        <f>SUM(G36:G38)</f>
        <v>34887.8</v>
      </c>
      <c r="H35" s="18">
        <f t="shared" si="2"/>
        <v>-0.02</v>
      </c>
      <c r="I35" s="19">
        <f>SUM(I36:I38)</f>
        <v>34098.6</v>
      </c>
      <c r="J35" s="18">
        <f t="shared" si="3"/>
        <v>-0.023</v>
      </c>
      <c r="K35" s="46" t="s">
        <v>67</v>
      </c>
      <c r="L35" s="48"/>
      <c r="M35" s="27"/>
    </row>
    <row r="36" spans="1:13" ht="18.75">
      <c r="A36" s="20" t="s">
        <v>30</v>
      </c>
      <c r="B36" s="21">
        <v>621.9</v>
      </c>
      <c r="C36" s="22">
        <v>712.3</v>
      </c>
      <c r="D36" s="23">
        <f t="shared" si="0"/>
        <v>0.145</v>
      </c>
      <c r="E36" s="24">
        <v>1183.4</v>
      </c>
      <c r="F36" s="23">
        <f t="shared" si="1"/>
        <v>0.661</v>
      </c>
      <c r="G36" s="24">
        <v>0</v>
      </c>
      <c r="H36" s="23">
        <f t="shared" si="2"/>
        <v>-1</v>
      </c>
      <c r="I36" s="24">
        <v>0</v>
      </c>
      <c r="J36" s="23"/>
      <c r="K36" s="57"/>
      <c r="L36" s="52"/>
      <c r="M36" s="27"/>
    </row>
    <row r="37" spans="1:13" ht="18.75">
      <c r="A37" s="20" t="s">
        <v>31</v>
      </c>
      <c r="B37" s="21">
        <v>14294.4</v>
      </c>
      <c r="C37" s="22">
        <v>8696.1</v>
      </c>
      <c r="D37" s="23">
        <f t="shared" si="0"/>
        <v>-0.392</v>
      </c>
      <c r="E37" s="24">
        <v>7238.1</v>
      </c>
      <c r="F37" s="23">
        <f t="shared" si="1"/>
        <v>-0.168</v>
      </c>
      <c r="G37" s="24">
        <v>8156.3</v>
      </c>
      <c r="H37" s="23">
        <f t="shared" si="2"/>
        <v>0.127</v>
      </c>
      <c r="I37" s="24">
        <v>7732.5</v>
      </c>
      <c r="J37" s="23">
        <f t="shared" si="3"/>
        <v>-0.052</v>
      </c>
      <c r="K37" s="57"/>
      <c r="L37" s="52"/>
      <c r="M37" s="27"/>
    </row>
    <row r="38" spans="1:13" ht="18.75">
      <c r="A38" s="20" t="s">
        <v>32</v>
      </c>
      <c r="B38" s="21">
        <v>23609.7</v>
      </c>
      <c r="C38" s="22">
        <v>27339.8</v>
      </c>
      <c r="D38" s="23">
        <f t="shared" si="0"/>
        <v>0.158</v>
      </c>
      <c r="E38" s="24">
        <v>27161.9</v>
      </c>
      <c r="F38" s="23">
        <f t="shared" si="1"/>
        <v>-0.007</v>
      </c>
      <c r="G38" s="24">
        <v>26731.5</v>
      </c>
      <c r="H38" s="23">
        <f t="shared" si="2"/>
        <v>-0.016</v>
      </c>
      <c r="I38" s="24">
        <v>26366.1</v>
      </c>
      <c r="J38" s="23">
        <f t="shared" si="3"/>
        <v>-0.014</v>
      </c>
      <c r="K38" s="49"/>
      <c r="L38" s="50"/>
      <c r="M38" s="27"/>
    </row>
    <row r="39" spans="1:13" s="2" customFormat="1" ht="18.75" customHeight="1">
      <c r="A39" s="15" t="s">
        <v>33</v>
      </c>
      <c r="B39" s="16">
        <f>SUM(B40:B40)</f>
        <v>1250</v>
      </c>
      <c r="C39" s="17">
        <f>SUM(C40:C40)</f>
        <v>2036.4</v>
      </c>
      <c r="D39" s="18">
        <f t="shared" si="0"/>
        <v>0.629</v>
      </c>
      <c r="E39" s="19">
        <f>SUM(E40:E40)</f>
        <v>1250</v>
      </c>
      <c r="F39" s="18">
        <f t="shared" si="1"/>
        <v>-0.386</v>
      </c>
      <c r="G39" s="19">
        <f>SUM(G40:G40)</f>
        <v>1250</v>
      </c>
      <c r="H39" s="18">
        <f t="shared" si="2"/>
        <v>0</v>
      </c>
      <c r="I39" s="19">
        <f>SUM(I40:I40)</f>
        <v>1250</v>
      </c>
      <c r="J39" s="18">
        <f t="shared" si="3"/>
        <v>0</v>
      </c>
      <c r="K39" s="46" t="s">
        <v>68</v>
      </c>
      <c r="L39" s="48"/>
      <c r="M39" s="27"/>
    </row>
    <row r="40" spans="1:13" ht="18.75">
      <c r="A40" s="20" t="s">
        <v>34</v>
      </c>
      <c r="B40" s="21">
        <v>1250</v>
      </c>
      <c r="C40" s="22">
        <v>2036.4</v>
      </c>
      <c r="D40" s="23">
        <f aca="true" t="shared" si="4" ref="D40:D49">C40/B40-1</f>
        <v>0.629</v>
      </c>
      <c r="E40" s="24">
        <v>1250</v>
      </c>
      <c r="F40" s="23">
        <f aca="true" t="shared" si="5" ref="F40:F49">E40/C40-1</f>
        <v>-0.386</v>
      </c>
      <c r="G40" s="24">
        <v>1250</v>
      </c>
      <c r="H40" s="23">
        <f aca="true" t="shared" si="6" ref="H40:H49">G40/E40-1</f>
        <v>0</v>
      </c>
      <c r="I40" s="24">
        <v>1250</v>
      </c>
      <c r="J40" s="23">
        <f aca="true" t="shared" si="7" ref="J40:J49">I40/G40-1</f>
        <v>0</v>
      </c>
      <c r="K40" s="49"/>
      <c r="L40" s="50"/>
      <c r="M40" s="27"/>
    </row>
    <row r="41" spans="1:13" s="2" customFormat="1" ht="18.75" customHeight="1">
      <c r="A41" s="15" t="s">
        <v>35</v>
      </c>
      <c r="B41" s="16">
        <f>SUM(B42:B43)</f>
        <v>1740.9</v>
      </c>
      <c r="C41" s="17">
        <f>SUM(C42:C43)</f>
        <v>2445.5</v>
      </c>
      <c r="D41" s="18">
        <f t="shared" si="4"/>
        <v>0.405</v>
      </c>
      <c r="E41" s="19">
        <f>SUM(E42:E43)</f>
        <v>1804.5</v>
      </c>
      <c r="F41" s="18">
        <f t="shared" si="5"/>
        <v>-0.262</v>
      </c>
      <c r="G41" s="19">
        <f>SUM(G42:G43)</f>
        <v>1811.5</v>
      </c>
      <c r="H41" s="18">
        <f t="shared" si="6"/>
        <v>0.004</v>
      </c>
      <c r="I41" s="19">
        <f>SUM(I42:I43)</f>
        <v>1811.5</v>
      </c>
      <c r="J41" s="18">
        <f t="shared" si="7"/>
        <v>0</v>
      </c>
      <c r="K41" s="46" t="s">
        <v>69</v>
      </c>
      <c r="L41" s="48"/>
      <c r="M41" s="27"/>
    </row>
    <row r="42" spans="1:13" ht="18.75">
      <c r="A42" s="20" t="s">
        <v>36</v>
      </c>
      <c r="B42" s="21">
        <v>1490.9</v>
      </c>
      <c r="C42" s="22">
        <v>2195.5</v>
      </c>
      <c r="D42" s="23">
        <f t="shared" si="4"/>
        <v>0.473</v>
      </c>
      <c r="E42" s="24">
        <v>1554.5</v>
      </c>
      <c r="F42" s="23">
        <f t="shared" si="5"/>
        <v>-0.292</v>
      </c>
      <c r="G42" s="24">
        <v>1561.5</v>
      </c>
      <c r="H42" s="23">
        <f t="shared" si="6"/>
        <v>0.005</v>
      </c>
      <c r="I42" s="24">
        <v>1561.5</v>
      </c>
      <c r="J42" s="23">
        <f t="shared" si="7"/>
        <v>0</v>
      </c>
      <c r="K42" s="57"/>
      <c r="L42" s="52"/>
      <c r="M42" s="27"/>
    </row>
    <row r="43" spans="1:13" ht="18.75">
      <c r="A43" s="20" t="s">
        <v>37</v>
      </c>
      <c r="B43" s="21">
        <v>250</v>
      </c>
      <c r="C43" s="22">
        <v>250</v>
      </c>
      <c r="D43" s="23">
        <f t="shared" si="4"/>
        <v>0</v>
      </c>
      <c r="E43" s="24">
        <v>250</v>
      </c>
      <c r="F43" s="23">
        <f t="shared" si="5"/>
        <v>0</v>
      </c>
      <c r="G43" s="24">
        <v>250</v>
      </c>
      <c r="H43" s="23">
        <f t="shared" si="6"/>
        <v>0</v>
      </c>
      <c r="I43" s="24">
        <v>250</v>
      </c>
      <c r="J43" s="23">
        <f t="shared" si="7"/>
        <v>0</v>
      </c>
      <c r="K43" s="49"/>
      <c r="L43" s="50"/>
      <c r="M43" s="27"/>
    </row>
    <row r="44" spans="1:13" s="2" customFormat="1" ht="75">
      <c r="A44" s="15" t="s">
        <v>48</v>
      </c>
      <c r="B44" s="16">
        <f>SUM(B45:B47)</f>
        <v>62710.4</v>
      </c>
      <c r="C44" s="17">
        <f>SUM(C45:C47)</f>
        <v>22808.9</v>
      </c>
      <c r="D44" s="18">
        <f t="shared" si="4"/>
        <v>-0.636</v>
      </c>
      <c r="E44" s="19">
        <f>SUM(E45:E47)</f>
        <v>8208.2</v>
      </c>
      <c r="F44" s="18">
        <f t="shared" si="5"/>
        <v>-0.64</v>
      </c>
      <c r="G44" s="19">
        <f>SUM(G45:G47)</f>
        <v>10879.1</v>
      </c>
      <c r="H44" s="18">
        <f t="shared" si="6"/>
        <v>0.325</v>
      </c>
      <c r="I44" s="19">
        <f>SUM(I45:I47)</f>
        <v>10693.1</v>
      </c>
      <c r="J44" s="18">
        <f t="shared" si="7"/>
        <v>-0.017</v>
      </c>
      <c r="K44" s="41" t="s">
        <v>60</v>
      </c>
      <c r="L44" s="29" t="s">
        <v>70</v>
      </c>
      <c r="M44" s="27"/>
    </row>
    <row r="45" spans="1:13" ht="56.25">
      <c r="A45" s="20" t="s">
        <v>38</v>
      </c>
      <c r="B45" s="21">
        <v>3449.3</v>
      </c>
      <c r="C45" s="22">
        <v>1284.9</v>
      </c>
      <c r="D45" s="23">
        <f t="shared" si="4"/>
        <v>-0.627</v>
      </c>
      <c r="E45" s="24">
        <v>1267.9</v>
      </c>
      <c r="F45" s="23">
        <f t="shared" si="5"/>
        <v>-0.013</v>
      </c>
      <c r="G45" s="24">
        <v>2489.6</v>
      </c>
      <c r="H45" s="23">
        <f t="shared" si="6"/>
        <v>0.964</v>
      </c>
      <c r="I45" s="24">
        <v>3874.8</v>
      </c>
      <c r="J45" s="23">
        <f t="shared" si="7"/>
        <v>0.556</v>
      </c>
      <c r="K45" s="38"/>
      <c r="L45" s="30"/>
      <c r="M45" s="27"/>
    </row>
    <row r="46" spans="1:13" ht="18.75">
      <c r="A46" s="20" t="s">
        <v>39</v>
      </c>
      <c r="B46" s="21">
        <v>7432.5</v>
      </c>
      <c r="C46" s="22">
        <v>3550.7</v>
      </c>
      <c r="D46" s="23">
        <f t="shared" si="4"/>
        <v>-0.522</v>
      </c>
      <c r="E46" s="24">
        <v>6940.3</v>
      </c>
      <c r="F46" s="23">
        <f t="shared" si="5"/>
        <v>0.955</v>
      </c>
      <c r="G46" s="24">
        <v>8389.5</v>
      </c>
      <c r="H46" s="23">
        <f t="shared" si="6"/>
        <v>0.209</v>
      </c>
      <c r="I46" s="24">
        <v>6818.3</v>
      </c>
      <c r="J46" s="23">
        <f t="shared" si="7"/>
        <v>-0.187</v>
      </c>
      <c r="K46" s="38"/>
      <c r="L46" s="30"/>
      <c r="M46" s="27"/>
    </row>
    <row r="47" spans="1:13" ht="37.5">
      <c r="A47" s="20" t="s">
        <v>40</v>
      </c>
      <c r="B47" s="21">
        <v>51828.6</v>
      </c>
      <c r="C47" s="22">
        <v>17973.3</v>
      </c>
      <c r="D47" s="23">
        <f t="shared" si="4"/>
        <v>-0.653</v>
      </c>
      <c r="E47" s="24">
        <v>0</v>
      </c>
      <c r="F47" s="23">
        <f t="shared" si="5"/>
        <v>-1</v>
      </c>
      <c r="G47" s="24">
        <v>0</v>
      </c>
      <c r="H47" s="23"/>
      <c r="I47" s="24">
        <v>0</v>
      </c>
      <c r="J47" s="23"/>
      <c r="K47" s="1"/>
      <c r="L47" s="31"/>
      <c r="M47" s="27"/>
    </row>
    <row r="48" spans="1:13" s="2" customFormat="1" ht="36.75" customHeight="1">
      <c r="A48" s="15" t="s">
        <v>47</v>
      </c>
      <c r="B48" s="16"/>
      <c r="C48" s="25"/>
      <c r="D48" s="18" t="s">
        <v>43</v>
      </c>
      <c r="E48" s="26"/>
      <c r="F48" s="18" t="s">
        <v>43</v>
      </c>
      <c r="G48" s="26">
        <v>17347.1</v>
      </c>
      <c r="H48" s="18"/>
      <c r="I48" s="26">
        <v>35946</v>
      </c>
      <c r="J48" s="18">
        <f t="shared" si="7"/>
        <v>1.072</v>
      </c>
      <c r="K48" s="44" t="s">
        <v>52</v>
      </c>
      <c r="L48" s="45"/>
      <c r="M48" s="27"/>
    </row>
    <row r="49" spans="1:13" s="2" customFormat="1" ht="18.75">
      <c r="A49" s="15" t="s">
        <v>41</v>
      </c>
      <c r="B49" s="16">
        <f>B5+B11+B13+B15+B20+B25+B31+B35+B39+B41+B44</f>
        <v>716332.4</v>
      </c>
      <c r="C49" s="17">
        <f>C5+C11+C13+C15+C20+C25+C31+C35+C39+C41+C44</f>
        <v>757263.2</v>
      </c>
      <c r="D49" s="18">
        <f t="shared" si="4"/>
        <v>0.057</v>
      </c>
      <c r="E49" s="19">
        <f>E5+E11+E13+E15+E20+E25+E31+E35+E39+E41+E44</f>
        <v>636756.7</v>
      </c>
      <c r="F49" s="18">
        <f t="shared" si="5"/>
        <v>-0.159</v>
      </c>
      <c r="G49" s="19">
        <f>G5+G11+G13+G15+G20+G25+G31+G35+G39+G41+G44+G48</f>
        <v>693884.1</v>
      </c>
      <c r="H49" s="18">
        <f t="shared" si="6"/>
        <v>0.09</v>
      </c>
      <c r="I49" s="19">
        <f>I5+I11+I13+I15+I20+I25+I31+I35+I39+I41+I44+I48</f>
        <v>718920</v>
      </c>
      <c r="J49" s="18">
        <f t="shared" si="7"/>
        <v>0.036</v>
      </c>
      <c r="K49" s="42" t="s">
        <v>43</v>
      </c>
      <c r="L49" s="43"/>
      <c r="M49" s="27"/>
    </row>
  </sheetData>
  <sheetProtection/>
  <mergeCells count="21">
    <mergeCell ref="K48:L48"/>
    <mergeCell ref="K13:L14"/>
    <mergeCell ref="K15:L19"/>
    <mergeCell ref="K25:L30"/>
    <mergeCell ref="K35:L38"/>
    <mergeCell ref="K39:L40"/>
    <mergeCell ref="K41:L43"/>
    <mergeCell ref="K44:K47"/>
    <mergeCell ref="K49:L49"/>
    <mergeCell ref="L44:L47"/>
    <mergeCell ref="L31:L34"/>
    <mergeCell ref="K20:K24"/>
    <mergeCell ref="K31:K34"/>
    <mergeCell ref="L20:L24"/>
    <mergeCell ref="A2:J2"/>
    <mergeCell ref="L5:L10"/>
    <mergeCell ref="A1:L1"/>
    <mergeCell ref="K3:L3"/>
    <mergeCell ref="K4:L4"/>
    <mergeCell ref="K5:K10"/>
    <mergeCell ref="K11:L12"/>
  </mergeCells>
  <printOptions/>
  <pageMargins left="0.5" right="0.27" top="0.58" bottom="0.34" header="0.31496062992125984" footer="0.17"/>
  <pageSetup fitToHeight="0" fitToWidth="1" horizontalDpi="600" verticalDpi="600" orientation="landscape" paperSize="9" scale="52" r:id="rId1"/>
  <headerFooter alignWithMargins="0">
    <oddHeader>&amp;C&amp;P</oddHeader>
  </headerFooter>
  <rowBreaks count="2" manualBreakCount="2">
    <brk id="14" max="11" man="1"/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Галяутдинов Ринат Рамилевич</dc:creator>
  <cp:keywords/>
  <dc:description/>
  <cp:lastModifiedBy>Piter</cp:lastModifiedBy>
  <cp:lastPrinted>2016-09-20T07:51:28Z</cp:lastPrinted>
  <dcterms:created xsi:type="dcterms:W3CDTF">2015-04-28T09:53:59Z</dcterms:created>
  <dcterms:modified xsi:type="dcterms:W3CDTF">2016-11-16T09:57:22Z</dcterms:modified>
  <cp:category/>
  <cp:version/>
  <cp:contentType/>
  <cp:contentStatus/>
</cp:coreProperties>
</file>